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גבאי שלפמן\ניהול משרד\חומר מקצועי\ניוזלטרים וחומר מקצועי שוטף\"/>
    </mc:Choice>
  </mc:AlternateContent>
  <xr:revisionPtr revIDLastSave="0" documentId="8_{806CFC0F-845C-445D-AC9E-2FE83E5F3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E21" i="1"/>
  <c r="E22" i="1" s="1"/>
  <c r="D21" i="1"/>
  <c r="D23" i="1" s="1"/>
  <c r="C21" i="1"/>
  <c r="C23" i="1" s="1"/>
  <c r="G27" i="1"/>
  <c r="G21" i="1"/>
  <c r="G23" i="1"/>
  <c r="G28" i="1" s="1"/>
  <c r="G25" i="1"/>
  <c r="D8" i="1"/>
  <c r="E14" i="1"/>
  <c r="B14" i="1"/>
  <c r="D14" i="1" s="1"/>
  <c r="E13" i="1"/>
  <c r="D13" i="1"/>
  <c r="E6" i="1"/>
  <c r="E5" i="1"/>
  <c r="D4" i="1"/>
  <c r="E4" i="1" s="1"/>
  <c r="E3" i="1"/>
  <c r="D22" i="1" l="1"/>
  <c r="C24" i="1"/>
  <c r="E24" i="1" l="1"/>
  <c r="D24" i="1"/>
  <c r="C27" i="1" l="1"/>
  <c r="C28" i="1" s="1"/>
</calcChain>
</file>

<file path=xl/sharedStrings.xml><?xml version="1.0" encoding="utf-8"?>
<sst xmlns="http://schemas.openxmlformats.org/spreadsheetml/2006/main" count="36" uniqueCount="36">
  <si>
    <t>נתוני עזר</t>
  </si>
  <si>
    <t>חודשי</t>
  </si>
  <si>
    <t>שנתי</t>
  </si>
  <si>
    <t>שכר ממוצע במשק</t>
  </si>
  <si>
    <t>מחצית שכר ממוצע</t>
  </si>
  <si>
    <t>תקרת הכנסה לפנסיה</t>
  </si>
  <si>
    <t>תקרת הכנסה לקרה"ש</t>
  </si>
  <si>
    <t>כניסה לאתר</t>
  </si>
  <si>
    <t>תקרת שכיר לקרה"ש</t>
  </si>
  <si>
    <t>הפקדת שכיר לפנסיה</t>
  </si>
  <si>
    <t>שיעור קרה"ש כשכיר</t>
  </si>
  <si>
    <t>שיעור עצמאי לקרה"ש</t>
  </si>
  <si>
    <t>שיעור עצמאי לפנסיה</t>
  </si>
  <si>
    <t>מסכום חודשי</t>
  </si>
  <si>
    <t>עד סכום חודשי</t>
  </si>
  <si>
    <t>מסכום שנתי</t>
  </si>
  <si>
    <t>עד סכום שנתי</t>
  </si>
  <si>
    <t>שיעור הפקדה</t>
  </si>
  <si>
    <t>רווח שנתי חזוי</t>
  </si>
  <si>
    <t>ברוטו שנתי כשכיר</t>
  </si>
  <si>
    <t>אופ' א- מעל התקרה</t>
  </si>
  <si>
    <t>אופ' ב- בין המדרגות</t>
  </si>
  <si>
    <t>אופ' ב- מתחת לתקרה</t>
  </si>
  <si>
    <t>מדרגה 1</t>
  </si>
  <si>
    <t>הפקדה לקרה"ש כשכיר</t>
  </si>
  <si>
    <t>מדרגה 2</t>
  </si>
  <si>
    <t>תוצאות הבדיקה</t>
  </si>
  <si>
    <t>פנסיה חובה שנתית</t>
  </si>
  <si>
    <t>המלצה מיטבית לקרה"ש</t>
  </si>
  <si>
    <t>פנסיה חובה חודשית</t>
  </si>
  <si>
    <t>המלצה מיטבית לפנסיה</t>
  </si>
  <si>
    <t>מידע נוסף מחכה לכם באתר שלנו. לחצו כאן</t>
  </si>
  <si>
    <r>
      <rPr>
        <b/>
        <sz val="14"/>
        <color theme="0"/>
        <rFont val="Heebo"/>
      </rPr>
      <t>סימולטור לחישוב הפקדת פנסיה חובה וקרן השתלמות לעצמאים 2024</t>
    </r>
    <r>
      <rPr>
        <b/>
        <sz val="11"/>
        <color theme="0"/>
        <rFont val="Heebo"/>
      </rPr>
      <t xml:space="preserve">
</t>
    </r>
    <r>
      <rPr>
        <sz val="11"/>
        <color theme="0"/>
        <rFont val="Heebo"/>
      </rPr>
      <t xml:space="preserve">כדי לקבל תמונת מצב, הזינו את </t>
    </r>
    <r>
      <rPr>
        <b/>
        <sz val="11"/>
        <color theme="0"/>
        <rFont val="Heebo"/>
      </rPr>
      <t xml:space="preserve">סכום הרווח השנתי החזוי. 
</t>
    </r>
    <r>
      <rPr>
        <sz val="11"/>
        <color theme="0"/>
        <rFont val="Heebo"/>
      </rPr>
      <t xml:space="preserve">את </t>
    </r>
    <r>
      <rPr>
        <b/>
        <sz val="11"/>
        <color theme="0"/>
        <rFont val="Heebo"/>
      </rPr>
      <t xml:space="preserve">הברוטו השנתי כשכיר </t>
    </r>
    <r>
      <rPr>
        <sz val="11"/>
        <color theme="0"/>
        <rFont val="Heebo"/>
      </rPr>
      <t xml:space="preserve">הזינו </t>
    </r>
    <r>
      <rPr>
        <u/>
        <sz val="11"/>
        <color theme="0"/>
        <rFont val="Heebo"/>
      </rPr>
      <t>רק במידה ואתם גם שכירים</t>
    </r>
    <r>
      <rPr>
        <sz val="11"/>
        <color theme="0"/>
        <rFont val="Heebo"/>
      </rPr>
      <t xml:space="preserve">. 
</t>
    </r>
    <r>
      <rPr>
        <b/>
        <u/>
        <sz val="11"/>
        <color theme="0"/>
        <rFont val="Heebo"/>
      </rPr>
      <t>אם אתם שכירים ללא קרן השתלמות</t>
    </r>
    <r>
      <rPr>
        <b/>
        <sz val="11"/>
        <color theme="0"/>
        <rFont val="Heebo"/>
      </rPr>
      <t>, הזינו תחת שיעור קרה"ש כשכיר (שדה D8) 0 במקום 2.5%.</t>
    </r>
  </si>
  <si>
    <t>תקרת קרהש שכיר</t>
  </si>
  <si>
    <t>הפקדה כשכיר לפנסיה (עובד + מעסיק)</t>
  </si>
  <si>
    <t>הפקדה כשכיר לפנסיה (חלק עובד בלבד)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</si>
</sst>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  <numFmt numFmtId="165" formatCode="0.0%"/>
    <numFmt numFmtId="166" formatCode="#,##0&quot;₪&quot;"/>
    <numFmt numFmtId="167" formatCode="_-[$₪-40D]* #,##0_-;_-[$₪-40D]* \-#,##0_-;_-[$₪-40D]* &quot;-&quot;??_-;_-@"/>
  </numFmts>
  <fonts count="15" x14ac:knownFonts="1">
    <font>
      <sz val="10"/>
      <color rgb="FF000000"/>
      <name val="Arial"/>
      <scheme val="minor"/>
    </font>
    <font>
      <sz val="11"/>
      <color rgb="FF000000"/>
      <name val="Heebo"/>
      <charset val="177"/>
    </font>
    <font>
      <b/>
      <sz val="11"/>
      <color theme="1"/>
      <name val="Heebo"/>
    </font>
    <font>
      <b/>
      <u/>
      <sz val="11"/>
      <color theme="1"/>
      <name val="Heebo"/>
    </font>
    <font>
      <u/>
      <sz val="11"/>
      <color theme="1"/>
      <name val="Heebo"/>
    </font>
    <font>
      <sz val="11"/>
      <color theme="1"/>
      <name val="Heebo"/>
    </font>
    <font>
      <sz val="11"/>
      <name val="Heebo"/>
    </font>
    <font>
      <u/>
      <sz val="11"/>
      <color rgb="FF0000FF"/>
      <name val="Heebo"/>
    </font>
    <font>
      <sz val="10"/>
      <color theme="1"/>
      <name val="Heebo"/>
    </font>
    <font>
      <b/>
      <sz val="11"/>
      <color rgb="FF000000"/>
      <name val="Heebo"/>
    </font>
    <font>
      <b/>
      <sz val="11"/>
      <color theme="0"/>
      <name val="Heebo"/>
    </font>
    <font>
      <b/>
      <sz val="14"/>
      <color theme="0"/>
      <name val="Heebo"/>
    </font>
    <font>
      <sz val="11"/>
      <color theme="0"/>
      <name val="Heebo"/>
    </font>
    <font>
      <u/>
      <sz val="11"/>
      <color theme="0"/>
      <name val="Heebo"/>
    </font>
    <font>
      <b/>
      <u/>
      <sz val="11"/>
      <color theme="0"/>
      <name val="Heebo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FC399"/>
        <bgColor rgb="FFB6D7A8"/>
      </patternFill>
    </fill>
    <fill>
      <patternFill patternType="solid">
        <fgColor rgb="FF078087"/>
        <bgColor rgb="FFFBD4B4"/>
      </patternFill>
    </fill>
    <fill>
      <patternFill patternType="solid">
        <fgColor rgb="FF078087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5" borderId="0" xfId="0" applyFont="1" applyFill="1"/>
    <xf numFmtId="0" fontId="1" fillId="5" borderId="0" xfId="0" applyFont="1" applyFill="1" applyProtection="1">
      <protection locked="0"/>
    </xf>
    <xf numFmtId="0" fontId="5" fillId="3" borderId="6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6" fontId="5" fillId="3" borderId="1" xfId="0" applyNumberFormat="1" applyFont="1" applyFill="1" applyBorder="1" applyAlignment="1" applyProtection="1">
      <alignment horizontal="right"/>
      <protection locked="0"/>
    </xf>
    <xf numFmtId="10" fontId="5" fillId="3" borderId="1" xfId="0" applyNumberFormat="1" applyFont="1" applyFill="1" applyBorder="1" applyAlignment="1" applyProtection="1">
      <alignment horizontal="right"/>
      <protection locked="0"/>
    </xf>
    <xf numFmtId="164" fontId="5" fillId="3" borderId="1" xfId="0" applyNumberFormat="1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right"/>
      <protection locked="0"/>
    </xf>
    <xf numFmtId="0" fontId="6" fillId="4" borderId="14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Alignment="1" applyProtection="1">
      <alignment horizontal="right"/>
      <protection locked="0"/>
    </xf>
    <xf numFmtId="166" fontId="5" fillId="3" borderId="15" xfId="0" applyNumberFormat="1" applyFont="1" applyFill="1" applyBorder="1" applyAlignment="1" applyProtection="1">
      <alignment horizontal="right"/>
      <protection locked="0"/>
    </xf>
    <xf numFmtId="10" fontId="5" fillId="3" borderId="15" xfId="0" applyNumberFormat="1" applyFont="1" applyFill="1" applyBorder="1" applyAlignment="1" applyProtection="1">
      <alignment horizontal="right"/>
      <protection locked="0"/>
    </xf>
    <xf numFmtId="0" fontId="5" fillId="3" borderId="12" xfId="0" applyFon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164" fontId="8" fillId="2" borderId="20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/>
    </xf>
    <xf numFmtId="0" fontId="5" fillId="3" borderId="21" xfId="0" applyFont="1" applyFill="1" applyBorder="1" applyAlignment="1">
      <alignment horizontal="right"/>
    </xf>
    <xf numFmtId="44" fontId="5" fillId="3" borderId="6" xfId="0" applyNumberFormat="1" applyFont="1" applyFill="1" applyBorder="1" applyAlignment="1">
      <alignment horizontal="right"/>
    </xf>
    <xf numFmtId="167" fontId="5" fillId="3" borderId="21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26" xfId="0" applyFont="1" applyFill="1" applyBorder="1" applyAlignment="1">
      <alignment horizontal="right"/>
    </xf>
    <xf numFmtId="0" fontId="9" fillId="5" borderId="0" xfId="0" applyFont="1" applyFill="1" applyAlignment="1" applyProtection="1">
      <alignment horizontal="center" vertical="center" readingOrder="2"/>
      <protection locked="0"/>
    </xf>
    <xf numFmtId="0" fontId="5" fillId="6" borderId="8" xfId="0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0" fontId="5" fillId="6" borderId="25" xfId="0" applyFont="1" applyFill="1" applyBorder="1" applyAlignment="1">
      <alignment horizontal="right"/>
    </xf>
    <xf numFmtId="164" fontId="5" fillId="6" borderId="27" xfId="0" applyNumberFormat="1" applyFont="1" applyFill="1" applyBorder="1" applyAlignment="1">
      <alignment horizontal="right"/>
    </xf>
    <xf numFmtId="0" fontId="5" fillId="6" borderId="13" xfId="0" applyFont="1" applyFill="1" applyBorder="1" applyAlignment="1">
      <alignment horizontal="right"/>
    </xf>
    <xf numFmtId="164" fontId="5" fillId="6" borderId="8" xfId="0" applyNumberFormat="1" applyFont="1" applyFill="1" applyBorder="1" applyAlignment="1">
      <alignment horizontal="right"/>
    </xf>
    <xf numFmtId="0" fontId="5" fillId="6" borderId="24" xfId="0" applyFont="1" applyFill="1" applyBorder="1" applyAlignment="1">
      <alignment horizontal="right"/>
    </xf>
    <xf numFmtId="164" fontId="5" fillId="6" borderId="25" xfId="0" applyNumberFormat="1" applyFont="1" applyFill="1" applyBorder="1" applyAlignment="1">
      <alignment horizontal="right"/>
    </xf>
    <xf numFmtId="0" fontId="2" fillId="3" borderId="30" xfId="0" applyFont="1" applyFill="1" applyBorder="1" applyAlignment="1">
      <alignment horizontal="right"/>
    </xf>
    <xf numFmtId="0" fontId="3" fillId="3" borderId="31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right"/>
    </xf>
    <xf numFmtId="164" fontId="5" fillId="3" borderId="34" xfId="0" applyNumberFormat="1" applyFont="1" applyFill="1" applyBorder="1" applyAlignment="1">
      <alignment horizontal="right"/>
    </xf>
    <xf numFmtId="164" fontId="5" fillId="3" borderId="35" xfId="0" applyNumberFormat="1" applyFont="1" applyFill="1" applyBorder="1" applyAlignment="1">
      <alignment horizontal="right"/>
    </xf>
    <xf numFmtId="164" fontId="5" fillId="3" borderId="36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164" fontId="5" fillId="3" borderId="37" xfId="0" applyNumberFormat="1" applyFont="1" applyFill="1" applyBorder="1" applyAlignment="1">
      <alignment horizontal="right"/>
    </xf>
    <xf numFmtId="164" fontId="5" fillId="3" borderId="31" xfId="0" applyNumberFormat="1" applyFont="1" applyFill="1" applyBorder="1" applyAlignment="1">
      <alignment horizontal="right"/>
    </xf>
    <xf numFmtId="164" fontId="5" fillId="3" borderId="32" xfId="0" applyNumberFormat="1" applyFont="1" applyFill="1" applyBorder="1" applyAlignment="1">
      <alignment horizontal="right"/>
    </xf>
    <xf numFmtId="0" fontId="3" fillId="3" borderId="38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/>
      <protection locked="0"/>
    </xf>
    <xf numFmtId="0" fontId="2" fillId="3" borderId="33" xfId="0" applyFont="1" applyFill="1" applyBorder="1" applyAlignment="1" applyProtection="1">
      <alignment horizontal="right"/>
      <protection locked="0"/>
    </xf>
    <xf numFmtId="0" fontId="3" fillId="3" borderId="33" xfId="0" applyFont="1" applyFill="1" applyBorder="1" applyAlignment="1" applyProtection="1">
      <alignment horizontal="center"/>
      <protection locked="0"/>
    </xf>
    <xf numFmtId="0" fontId="3" fillId="3" borderId="41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3" fillId="3" borderId="30" xfId="0" applyFont="1" applyFill="1" applyBorder="1" applyAlignment="1" applyProtection="1">
      <alignment horizontal="right"/>
      <protection locked="0"/>
    </xf>
    <xf numFmtId="0" fontId="5" fillId="3" borderId="31" xfId="0" applyFont="1" applyFill="1" applyBorder="1" applyAlignment="1" applyProtection="1">
      <alignment horizontal="right"/>
      <protection locked="0"/>
    </xf>
    <xf numFmtId="0" fontId="5" fillId="3" borderId="32" xfId="0" applyFont="1" applyFill="1" applyBorder="1" applyAlignment="1" applyProtection="1">
      <alignment horizontal="right"/>
      <protection locked="0"/>
    </xf>
    <xf numFmtId="0" fontId="4" fillId="3" borderId="30" xfId="0" applyFont="1" applyFill="1" applyBorder="1" applyAlignment="1" applyProtection="1">
      <alignment horizontal="right"/>
      <protection locked="0"/>
    </xf>
    <xf numFmtId="164" fontId="5" fillId="3" borderId="31" xfId="0" applyNumberFormat="1" applyFont="1" applyFill="1" applyBorder="1" applyAlignment="1" applyProtection="1">
      <alignment horizontal="right"/>
      <protection locked="0"/>
    </xf>
    <xf numFmtId="9" fontId="5" fillId="3" borderId="31" xfId="0" applyNumberFormat="1" applyFont="1" applyFill="1" applyBorder="1" applyAlignment="1" applyProtection="1">
      <alignment horizontal="right"/>
      <protection locked="0"/>
    </xf>
    <xf numFmtId="165" fontId="5" fillId="3" borderId="32" xfId="0" applyNumberFormat="1" applyFont="1" applyFill="1" applyBorder="1" applyAlignment="1" applyProtection="1">
      <alignment horizontal="right"/>
      <protection locked="0"/>
    </xf>
    <xf numFmtId="0" fontId="6" fillId="4" borderId="6" xfId="0" applyFont="1" applyFill="1" applyBorder="1" applyProtection="1">
      <protection locked="0"/>
    </xf>
    <xf numFmtId="0" fontId="3" fillId="3" borderId="44" xfId="0" applyFont="1" applyFill="1" applyBorder="1" applyAlignment="1" applyProtection="1">
      <alignment horizontal="right"/>
      <protection locked="0"/>
    </xf>
    <xf numFmtId="165" fontId="5" fillId="2" borderId="31" xfId="0" applyNumberFormat="1" applyFont="1" applyFill="1" applyBorder="1" applyAlignment="1" applyProtection="1">
      <alignment horizontal="right"/>
      <protection locked="0"/>
    </xf>
    <xf numFmtId="0" fontId="3" fillId="3" borderId="45" xfId="0" applyFont="1" applyFill="1" applyBorder="1" applyAlignment="1" applyProtection="1">
      <alignment horizontal="right"/>
      <protection locked="0"/>
    </xf>
    <xf numFmtId="165" fontId="5" fillId="3" borderId="31" xfId="0" applyNumberFormat="1" applyFont="1" applyFill="1" applyBorder="1" applyAlignment="1" applyProtection="1">
      <alignment horizontal="right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right"/>
    </xf>
    <xf numFmtId="0" fontId="10" fillId="7" borderId="16" xfId="0" applyFont="1" applyFill="1" applyBorder="1" applyAlignment="1">
      <alignment horizontal="center" vertical="center" wrapText="1"/>
    </xf>
    <xf numFmtId="0" fontId="12" fillId="8" borderId="3" xfId="0" applyFont="1" applyFill="1" applyBorder="1"/>
    <xf numFmtId="0" fontId="12" fillId="8" borderId="4" xfId="0" applyFont="1" applyFill="1" applyBorder="1"/>
    <xf numFmtId="0" fontId="12" fillId="8" borderId="18" xfId="0" applyFont="1" applyFill="1" applyBorder="1"/>
    <xf numFmtId="0" fontId="12" fillId="8" borderId="6" xfId="0" applyFont="1" applyFill="1" applyBorder="1"/>
    <xf numFmtId="0" fontId="12" fillId="8" borderId="7" xfId="0" applyFont="1" applyFill="1" applyBorder="1"/>
    <xf numFmtId="0" fontId="12" fillId="8" borderId="5" xfId="0" applyFont="1" applyFill="1" applyBorder="1"/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Protection="1">
      <protection locked="0"/>
    </xf>
    <xf numFmtId="0" fontId="6" fillId="4" borderId="40" xfId="0" applyFont="1" applyFill="1" applyBorder="1" applyProtection="1">
      <protection locked="0"/>
    </xf>
    <xf numFmtId="0" fontId="14" fillId="7" borderId="18" xfId="0" applyFont="1" applyFill="1" applyBorder="1" applyAlignment="1">
      <alignment horizontal="center" vertical="center" wrapText="1"/>
    </xf>
    <xf numFmtId="0" fontId="12" fillId="8" borderId="22" xfId="0" applyFont="1" applyFill="1" applyBorder="1"/>
    <xf numFmtId="0" fontId="5" fillId="3" borderId="42" xfId="0" applyFont="1" applyFill="1" applyBorder="1" applyAlignment="1" applyProtection="1">
      <alignment horizontal="right" vertical="center" wrapText="1"/>
      <protection locked="0"/>
    </xf>
    <xf numFmtId="0" fontId="6" fillId="4" borderId="28" xfId="0" applyFont="1" applyFill="1" applyBorder="1" applyProtection="1">
      <protection locked="0"/>
    </xf>
    <xf numFmtId="0" fontId="6" fillId="4" borderId="6" xfId="0" applyFont="1" applyFill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6" fillId="4" borderId="43" xfId="0" applyFont="1" applyFill="1" applyBorder="1" applyProtection="1">
      <protection locked="0"/>
    </xf>
    <xf numFmtId="0" fontId="6" fillId="4" borderId="29" xfId="0" applyFont="1" applyFill="1" applyBorder="1" applyProtection="1">
      <protection locked="0"/>
    </xf>
    <xf numFmtId="44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78087"/>
      <color rgb="FF8FC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726774</xdr:colOff>
      <xdr:row>2</xdr:row>
      <xdr:rowOff>75260</xdr:rowOff>
    </xdr:from>
    <xdr:to>
      <xdr:col>6</xdr:col>
      <xdr:colOff>1853258</xdr:colOff>
      <xdr:row>8</xdr:row>
      <xdr:rowOff>124369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7ABEA81-A400-0514-783B-0F97F748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7677926" y="752593"/>
          <a:ext cx="2151892" cy="1234443"/>
        </a:xfrm>
        <a:prstGeom prst="rect">
          <a:avLst/>
        </a:prstGeom>
      </xdr:spPr>
    </xdr:pic>
    <xdr:clientData/>
  </xdr:twoCellAnchor>
  <xdr:twoCellAnchor>
    <xdr:from>
      <xdr:col>6</xdr:col>
      <xdr:colOff>2565645</xdr:colOff>
      <xdr:row>14</xdr:row>
      <xdr:rowOff>84666</xdr:rowOff>
    </xdr:from>
    <xdr:to>
      <xdr:col>7</xdr:col>
      <xdr:colOff>2201334</xdr:colOff>
      <xdr:row>17</xdr:row>
      <xdr:rowOff>85035</xdr:rowOff>
    </xdr:to>
    <xdr:grpSp>
      <xdr:nvGrpSpPr>
        <xdr:cNvPr id="23" name="קבוצה 22">
          <a:extLst>
            <a:ext uri="{FF2B5EF4-FFF2-40B4-BE49-F238E27FC236}">
              <a16:creationId xmlns:a16="http://schemas.microsoft.com/office/drawing/2014/main" id="{96B609C7-F3C0-F712-FDBB-376FEC16D811}"/>
            </a:ext>
          </a:extLst>
        </xdr:cNvPr>
        <xdr:cNvGrpSpPr/>
      </xdr:nvGrpSpPr>
      <xdr:grpSpPr>
        <a:xfrm>
          <a:off x="13673817185" y="3165592"/>
          <a:ext cx="2293282" cy="741202"/>
          <a:chOff x="14174592296" y="2935110"/>
          <a:chExt cx="2373244" cy="724740"/>
        </a:xfrm>
      </xdr:grpSpPr>
      <xdr:sp macro="" textlink="">
        <xdr:nvSpPr>
          <xdr:cNvPr id="9" name="תיבת טקסט 8">
            <a:extLst>
              <a:ext uri="{FF2B5EF4-FFF2-40B4-BE49-F238E27FC236}">
                <a16:creationId xmlns:a16="http://schemas.microsoft.com/office/drawing/2014/main" id="{0527B590-4C5C-99DB-1117-2D1BA2A481B2}"/>
              </a:ext>
            </a:extLst>
          </xdr:cNvPr>
          <xdr:cNvSpPr txBox="1"/>
        </xdr:nvSpPr>
        <xdr:spPr>
          <a:xfrm>
            <a:off x="14174592296" y="2935110"/>
            <a:ext cx="1825038" cy="630297"/>
          </a:xfrm>
          <a:prstGeom prst="rect">
            <a:avLst/>
          </a:prstGeom>
          <a:solidFill>
            <a:srgbClr val="07808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he-IL" sz="1200" b="1" kern="1200">
                <a:solidFill>
                  <a:schemeClr val="bg1"/>
                </a:solidFill>
                <a:latin typeface="Heebo" pitchFamily="2" charset="-79"/>
                <a:cs typeface="Heebo" pitchFamily="2" charset="-79"/>
              </a:rPr>
              <a:t>מלאו כאן את הרווח השנתי החזוי המשוער</a:t>
            </a:r>
          </a:p>
        </xdr:txBody>
      </xdr:sp>
      <xdr:pic>
        <xdr:nvPicPr>
          <xdr:cNvPr id="13" name="גרפיקה 12" descr="סמן עם מילוי מלא">
            <a:extLst>
              <a:ext uri="{FF2B5EF4-FFF2-40B4-BE49-F238E27FC236}">
                <a16:creationId xmlns:a16="http://schemas.microsoft.com/office/drawing/2014/main" id="{D6624968-9CA7-8C3D-2ED9-F28E98DD3D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 rot="8987454">
            <a:off x="14176407229" y="3101539"/>
            <a:ext cx="558311" cy="55831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2568222</xdr:colOff>
      <xdr:row>17</xdr:row>
      <xdr:rowOff>244592</xdr:rowOff>
    </xdr:from>
    <xdr:to>
      <xdr:col>7</xdr:col>
      <xdr:colOff>2203912</xdr:colOff>
      <xdr:row>19</xdr:row>
      <xdr:rowOff>263408</xdr:rowOff>
    </xdr:to>
    <xdr:grpSp>
      <xdr:nvGrpSpPr>
        <xdr:cNvPr id="22" name="קבוצה 21">
          <a:extLst>
            <a:ext uri="{FF2B5EF4-FFF2-40B4-BE49-F238E27FC236}">
              <a16:creationId xmlns:a16="http://schemas.microsoft.com/office/drawing/2014/main" id="{8D14EC26-CA5B-DD28-86B7-DB0BEA2A5701}"/>
            </a:ext>
          </a:extLst>
        </xdr:cNvPr>
        <xdr:cNvGrpSpPr/>
      </xdr:nvGrpSpPr>
      <xdr:grpSpPr>
        <a:xfrm>
          <a:off x="13673814607" y="4066351"/>
          <a:ext cx="2293283" cy="818446"/>
          <a:chOff x="14174589718" y="3819407"/>
          <a:chExt cx="2373245" cy="809038"/>
        </a:xfrm>
      </xdr:grpSpPr>
      <xdr:sp macro="" textlink="">
        <xdr:nvSpPr>
          <xdr:cNvPr id="14" name="תיבת טקסט 13">
            <a:extLst>
              <a:ext uri="{FF2B5EF4-FFF2-40B4-BE49-F238E27FC236}">
                <a16:creationId xmlns:a16="http://schemas.microsoft.com/office/drawing/2014/main" id="{F0C63303-DFDF-4B4F-B2EF-FC2C6F31D307}"/>
              </a:ext>
            </a:extLst>
          </xdr:cNvPr>
          <xdr:cNvSpPr txBox="1"/>
        </xdr:nvSpPr>
        <xdr:spPr>
          <a:xfrm>
            <a:off x="14174589718" y="3819407"/>
            <a:ext cx="1825038" cy="809038"/>
          </a:xfrm>
          <a:prstGeom prst="rect">
            <a:avLst/>
          </a:prstGeom>
          <a:solidFill>
            <a:srgbClr val="07808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he-IL" sz="1200" b="1" u="sng" kern="1200">
                <a:solidFill>
                  <a:schemeClr val="bg1"/>
                </a:solidFill>
                <a:latin typeface="Heebo" pitchFamily="2" charset="-79"/>
                <a:cs typeface="Heebo" pitchFamily="2" charset="-79"/>
              </a:rPr>
              <a:t>עצמאים וגם שכירים? </a:t>
            </a:r>
          </a:p>
          <a:p>
            <a:pPr algn="ctr" rtl="1"/>
            <a:r>
              <a:rPr lang="he-IL" sz="1200" b="1" kern="1200">
                <a:solidFill>
                  <a:schemeClr val="bg1"/>
                </a:solidFill>
                <a:latin typeface="Heebo" pitchFamily="2" charset="-79"/>
                <a:cs typeface="Heebo" pitchFamily="2" charset="-79"/>
              </a:rPr>
              <a:t>מלאו כאן את הברוטו השנתי</a:t>
            </a:r>
          </a:p>
        </xdr:txBody>
      </xdr:sp>
      <xdr:pic>
        <xdr:nvPicPr>
          <xdr:cNvPr id="15" name="גרפיקה 14" descr="סמן עם מילוי מלא">
            <a:extLst>
              <a:ext uri="{FF2B5EF4-FFF2-40B4-BE49-F238E27FC236}">
                <a16:creationId xmlns:a16="http://schemas.microsoft.com/office/drawing/2014/main" id="{FBF9D8FA-9E81-4B42-A98E-BF9380B76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 rot="7472393">
            <a:off x="14176404652" y="3910576"/>
            <a:ext cx="558311" cy="55831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442147</xdr:colOff>
      <xdr:row>28</xdr:row>
      <xdr:rowOff>94074</xdr:rowOff>
    </xdr:from>
    <xdr:to>
      <xdr:col>3</xdr:col>
      <xdr:colOff>940740</xdr:colOff>
      <xdr:row>31</xdr:row>
      <xdr:rowOff>35277</xdr:rowOff>
    </xdr:to>
    <xdr:grpSp>
      <xdr:nvGrpSpPr>
        <xdr:cNvPr id="21" name="קבוצה 20">
          <a:extLst>
            <a:ext uri="{FF2B5EF4-FFF2-40B4-BE49-F238E27FC236}">
              <a16:creationId xmlns:a16="http://schemas.microsoft.com/office/drawing/2014/main" id="{C8A2023D-4D16-5226-DEF5-9AD361A5513B}"/>
            </a:ext>
          </a:extLst>
        </xdr:cNvPr>
        <xdr:cNvGrpSpPr/>
      </xdr:nvGrpSpPr>
      <xdr:grpSpPr>
        <a:xfrm>
          <a:off x="13681662964" y="7443611"/>
          <a:ext cx="3849982" cy="540925"/>
          <a:chOff x="14183897568" y="6867407"/>
          <a:chExt cx="2670358" cy="348075"/>
        </a:xfrm>
      </xdr:grpSpPr>
      <xdr:sp macro="" textlink="">
        <xdr:nvSpPr>
          <xdr:cNvPr id="1025" name="Text Box 1">
            <a:extLst>
              <a:ext uri="{FF2B5EF4-FFF2-40B4-BE49-F238E27FC236}">
                <a16:creationId xmlns:a16="http://schemas.microsoft.com/office/drawing/2014/main" id="{88C9D70E-CD81-767A-970C-2516AD54A2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83897568" y="6876816"/>
            <a:ext cx="2323325" cy="3386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22860" rIns="27432" bIns="0" anchor="ctr" upright="1"/>
          <a:lstStyle/>
          <a:p>
            <a:pPr algn="ctr" rtl="1">
              <a:defRPr sz="1000"/>
            </a:pPr>
            <a:r>
              <a:rPr lang="he-IL" sz="1000" b="0" i="0" u="none" strike="noStrike" baseline="0">
                <a:solidFill>
                  <a:srgbClr val="000000"/>
                </a:solidFill>
                <a:latin typeface="Heebo" pitchFamily="2" charset="-79"/>
                <a:cs typeface="Heebo" pitchFamily="2" charset="-79"/>
              </a:rPr>
              <a:t>כל הזכויות שמורות למשרד רו"ח גבאי-שלפמן</a:t>
            </a:r>
          </a:p>
        </xdr:txBody>
      </xdr:sp>
      <xdr:pic>
        <xdr:nvPicPr>
          <xdr:cNvPr id="20" name="גרפיקה 19" descr="תג זכויות יוצרים קו מיתאר">
            <a:extLst>
              <a:ext uri="{FF2B5EF4-FFF2-40B4-BE49-F238E27FC236}">
                <a16:creationId xmlns:a16="http://schemas.microsoft.com/office/drawing/2014/main" id="{1336A827-3855-AD44-0177-381A96E15E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4186219852" y="6867407"/>
            <a:ext cx="348074" cy="34807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pa-gs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36"/>
  <sheetViews>
    <sheetView rightToLeft="1" tabSelected="1" zoomScale="81" zoomScaleNormal="81" workbookViewId="0">
      <selection activeCell="H23" sqref="H23"/>
    </sheetView>
  </sheetViews>
  <sheetFormatPr defaultColWidth="12.5703125" defaultRowHeight="15.75" customHeight="1" x14ac:dyDescent="0.4"/>
  <cols>
    <col min="1" max="1" width="6.85546875" style="1" customWidth="1"/>
    <col min="2" max="2" width="20.7109375" style="1" customWidth="1"/>
    <col min="3" max="3" width="22.7109375" style="1" customWidth="1"/>
    <col min="4" max="4" width="24.28515625" style="1" customWidth="1"/>
    <col min="5" max="5" width="19.7109375" style="1" customWidth="1"/>
    <col min="6" max="6" width="14.85546875" style="1" customWidth="1"/>
    <col min="7" max="7" width="39.85546875" style="1" customWidth="1"/>
    <col min="8" max="8" width="53.5703125" style="1" bestFit="1" customWidth="1"/>
    <col min="9" max="16384" width="12.5703125" style="1"/>
  </cols>
  <sheetData>
    <row r="1" spans="2:8" ht="37.9" customHeight="1" thickBot="1" x14ac:dyDescent="0.45"/>
    <row r="2" spans="2:8" ht="15.75" customHeight="1" x14ac:dyDescent="0.4">
      <c r="B2" s="73" t="s">
        <v>31</v>
      </c>
      <c r="C2" s="51" t="s">
        <v>0</v>
      </c>
      <c r="D2" s="54" t="s">
        <v>1</v>
      </c>
      <c r="E2" s="54" t="s">
        <v>2</v>
      </c>
      <c r="F2" s="78"/>
      <c r="G2" s="79"/>
    </row>
    <row r="3" spans="2:8" ht="15.75" customHeight="1" x14ac:dyDescent="0.4">
      <c r="B3" s="74"/>
      <c r="C3" s="52" t="s">
        <v>3</v>
      </c>
      <c r="D3" s="55">
        <v>12536</v>
      </c>
      <c r="E3" s="55">
        <f t="shared" ref="E3:E4" si="0">D3*12</f>
        <v>150432</v>
      </c>
      <c r="F3" s="80"/>
      <c r="G3" s="81"/>
    </row>
    <row r="4" spans="2:8" ht="15.75" customHeight="1" x14ac:dyDescent="0.4">
      <c r="B4" s="74"/>
      <c r="C4" s="52" t="s">
        <v>4</v>
      </c>
      <c r="D4" s="55">
        <f>D3/2</f>
        <v>6268</v>
      </c>
      <c r="E4" s="55">
        <f t="shared" si="0"/>
        <v>75216</v>
      </c>
      <c r="F4" s="80"/>
      <c r="G4" s="81"/>
      <c r="H4" s="2"/>
    </row>
    <row r="5" spans="2:8" ht="15.75" customHeight="1" x14ac:dyDescent="0.4">
      <c r="B5" s="75"/>
      <c r="C5" s="52" t="s">
        <v>5</v>
      </c>
      <c r="D5" s="55">
        <v>232800</v>
      </c>
      <c r="E5" s="55">
        <f>D5*0.165</f>
        <v>38412</v>
      </c>
      <c r="F5" s="80"/>
      <c r="G5" s="81"/>
      <c r="H5" s="2"/>
    </row>
    <row r="6" spans="2:8" ht="15.75" customHeight="1" x14ac:dyDescent="0.4">
      <c r="B6" s="45"/>
      <c r="C6" s="52" t="s">
        <v>6</v>
      </c>
      <c r="D6" s="55">
        <v>293142</v>
      </c>
      <c r="E6" s="55">
        <f>D6*0.07</f>
        <v>20519.940000000002</v>
      </c>
      <c r="F6" s="80"/>
      <c r="G6" s="81"/>
      <c r="H6" s="2"/>
    </row>
    <row r="7" spans="2:8" ht="15.75" customHeight="1" x14ac:dyDescent="0.4">
      <c r="B7" s="46" t="s">
        <v>7</v>
      </c>
      <c r="C7" s="52" t="s">
        <v>8</v>
      </c>
      <c r="D7" s="55">
        <v>116400</v>
      </c>
      <c r="E7" s="55"/>
      <c r="F7" s="80"/>
      <c r="G7" s="81"/>
      <c r="H7" s="2"/>
    </row>
    <row r="8" spans="2:8" ht="15.75" customHeight="1" x14ac:dyDescent="0.4">
      <c r="B8" s="47"/>
      <c r="C8" s="52" t="s">
        <v>9</v>
      </c>
      <c r="D8" s="62">
        <f>0.06+0.065</f>
        <v>0.125</v>
      </c>
      <c r="E8" s="59" t="s">
        <v>10</v>
      </c>
      <c r="F8" s="80"/>
      <c r="G8" s="81"/>
      <c r="H8" s="2"/>
    </row>
    <row r="9" spans="2:8" ht="15.75" customHeight="1" x14ac:dyDescent="0.4">
      <c r="B9" s="48"/>
      <c r="C9" s="52" t="s">
        <v>11</v>
      </c>
      <c r="D9" s="56">
        <v>7.0000000000000007E-2</v>
      </c>
      <c r="E9" s="60">
        <v>2.5000000000000001E-2</v>
      </c>
      <c r="F9" s="80"/>
      <c r="G9" s="81"/>
      <c r="H9" s="2"/>
    </row>
    <row r="10" spans="2:8" ht="15.75" customHeight="1" thickBot="1" x14ac:dyDescent="0.45">
      <c r="B10" s="49"/>
      <c r="C10" s="53" t="s">
        <v>12</v>
      </c>
      <c r="D10" s="57">
        <v>0.16500000000000001</v>
      </c>
      <c r="E10" s="61"/>
      <c r="F10" s="82"/>
      <c r="G10" s="83"/>
      <c r="H10" s="2"/>
    </row>
    <row r="11" spans="2:8" ht="15.75" customHeight="1" thickBot="1" x14ac:dyDescent="0.45">
      <c r="B11" s="63"/>
      <c r="C11" s="53" t="s">
        <v>33</v>
      </c>
      <c r="D11" s="55">
        <v>4714</v>
      </c>
      <c r="E11" s="61"/>
      <c r="F11" s="58"/>
      <c r="G11" s="9"/>
      <c r="H11" s="2"/>
    </row>
    <row r="12" spans="2:8" ht="15.75" customHeight="1" thickBot="1" x14ac:dyDescent="0.45">
      <c r="B12" s="10" t="s">
        <v>13</v>
      </c>
      <c r="C12" s="50" t="s">
        <v>14</v>
      </c>
      <c r="D12" s="50" t="s">
        <v>15</v>
      </c>
      <c r="E12" s="50" t="s">
        <v>16</v>
      </c>
      <c r="F12" s="4" t="s">
        <v>17</v>
      </c>
      <c r="G12" s="11"/>
      <c r="H12" s="2"/>
    </row>
    <row r="13" spans="2:8" ht="15.75" customHeight="1" thickBot="1" x14ac:dyDescent="0.45">
      <c r="B13" s="12">
        <v>1</v>
      </c>
      <c r="C13" s="5">
        <v>6268</v>
      </c>
      <c r="D13" s="5">
        <f t="shared" ref="D13:E14" si="1">B13*12</f>
        <v>12</v>
      </c>
      <c r="E13" s="5">
        <f t="shared" si="1"/>
        <v>75216</v>
      </c>
      <c r="F13" s="6">
        <v>4.4499999999999998E-2</v>
      </c>
      <c r="G13" s="11"/>
      <c r="H13" s="2"/>
    </row>
    <row r="14" spans="2:8" ht="15.75" customHeight="1" thickBot="1" x14ac:dyDescent="0.45">
      <c r="B14" s="12">
        <f>C13+1</f>
        <v>6269</v>
      </c>
      <c r="C14" s="5">
        <v>12536</v>
      </c>
      <c r="D14" s="5">
        <f t="shared" si="1"/>
        <v>75228</v>
      </c>
      <c r="E14" s="5">
        <f t="shared" si="1"/>
        <v>150432</v>
      </c>
      <c r="F14" s="6">
        <v>0.1255</v>
      </c>
      <c r="G14" s="11"/>
      <c r="H14" s="2"/>
    </row>
    <row r="15" spans="2:8" ht="15.75" customHeight="1" thickBot="1" x14ac:dyDescent="0.45">
      <c r="B15" s="13">
        <v>4.4499999999999998E-2</v>
      </c>
      <c r="C15" s="6">
        <v>0.1255</v>
      </c>
      <c r="D15" s="6">
        <v>4.4499999999999998E-2</v>
      </c>
      <c r="E15" s="6">
        <v>0.1255</v>
      </c>
      <c r="F15" s="7"/>
      <c r="G15" s="11"/>
      <c r="H15" s="2"/>
    </row>
    <row r="16" spans="2:8" ht="18.75" thickBot="1" x14ac:dyDescent="0.45">
      <c r="B16" s="14"/>
      <c r="C16" s="8"/>
      <c r="D16" s="8"/>
      <c r="E16" s="8"/>
      <c r="F16" s="3"/>
      <c r="G16" s="15" t="s">
        <v>18</v>
      </c>
      <c r="H16" s="2"/>
    </row>
    <row r="17" spans="2:9" ht="24" customHeight="1" thickBot="1" x14ac:dyDescent="0.45">
      <c r="B17" s="66" t="s">
        <v>32</v>
      </c>
      <c r="C17" s="67"/>
      <c r="D17" s="67"/>
      <c r="E17" s="67"/>
      <c r="F17" s="68"/>
      <c r="G17" s="16">
        <v>75215</v>
      </c>
      <c r="H17" s="24"/>
    </row>
    <row r="18" spans="2:9" ht="24.75" customHeight="1" x14ac:dyDescent="0.4">
      <c r="B18" s="69"/>
      <c r="C18" s="70"/>
      <c r="D18" s="70"/>
      <c r="E18" s="70"/>
      <c r="F18" s="71"/>
      <c r="G18" s="21" t="s">
        <v>19</v>
      </c>
      <c r="H18" s="2"/>
      <c r="I18" s="84"/>
    </row>
    <row r="19" spans="2:9" ht="37.9" customHeight="1" thickBot="1" x14ac:dyDescent="0.45">
      <c r="B19" s="69"/>
      <c r="C19" s="70"/>
      <c r="D19" s="70"/>
      <c r="E19" s="70"/>
      <c r="F19" s="72"/>
      <c r="G19" s="16">
        <v>0</v>
      </c>
      <c r="H19" s="2"/>
    </row>
    <row r="20" spans="2:9" ht="27.75" customHeight="1" thickBot="1" x14ac:dyDescent="0.45">
      <c r="B20" s="44"/>
      <c r="C20" s="39" t="s">
        <v>20</v>
      </c>
      <c r="D20" s="39" t="s">
        <v>21</v>
      </c>
      <c r="E20" s="43" t="s">
        <v>22</v>
      </c>
      <c r="F20" s="17"/>
      <c r="G20" s="18" t="s">
        <v>35</v>
      </c>
      <c r="H20" s="2"/>
    </row>
    <row r="21" spans="2:9" ht="24.75" customHeight="1" x14ac:dyDescent="0.4">
      <c r="B21" s="33"/>
      <c r="C21" s="40">
        <f>IF(G17&gt;E3,E3,0)</f>
        <v>0</v>
      </c>
      <c r="D21" s="40">
        <f>IF(AND(G17&lt;E3,G17&gt;E4),G17,0)</f>
        <v>0</v>
      </c>
      <c r="E21" s="36">
        <f>IF(G17&gt;E4,0,G17)</f>
        <v>75215</v>
      </c>
      <c r="F21" s="19"/>
      <c r="G21" s="20">
        <f>IF(G19&gt;D7,D7*0.07,G19*0.07)</f>
        <v>0</v>
      </c>
      <c r="H21" s="2"/>
    </row>
    <row r="22" spans="2:9" ht="24" customHeight="1" x14ac:dyDescent="0.4">
      <c r="B22" s="34" t="s">
        <v>23</v>
      </c>
      <c r="C22" s="41">
        <f>IF(C21&gt;E4,E4*F13,C21*F13)</f>
        <v>0</v>
      </c>
      <c r="D22" s="41">
        <f>IF(D21&gt;E4,E4*F13,D21*F13)</f>
        <v>0</v>
      </c>
      <c r="E22" s="37">
        <f>IF(E21&gt;E4,E4*F13,E21*F13)</f>
        <v>3347.0674999999997</v>
      </c>
      <c r="F22" s="17"/>
      <c r="G22" s="18" t="s">
        <v>34</v>
      </c>
      <c r="H22" s="2"/>
    </row>
    <row r="23" spans="2:9" ht="28.5" customHeight="1" x14ac:dyDescent="0.4">
      <c r="B23" s="34" t="s">
        <v>25</v>
      </c>
      <c r="C23" s="41">
        <f>IF(C21&gt;0,(C21-E4)*F14,0)</f>
        <v>0</v>
      </c>
      <c r="D23" s="41">
        <f>IF(D21&gt;0,(D21-E4)*F14,0)</f>
        <v>0</v>
      </c>
      <c r="E23" s="37">
        <v>0</v>
      </c>
      <c r="F23" s="17"/>
      <c r="G23" s="20">
        <f>G19*D8</f>
        <v>0</v>
      </c>
      <c r="H23" s="2"/>
    </row>
    <row r="24" spans="2:9" ht="15.75" customHeight="1" thickBot="1" x14ac:dyDescent="0.45">
      <c r="B24" s="35"/>
      <c r="C24" s="42">
        <f t="shared" ref="C24:E24" si="2">SUM(C22:C23)</f>
        <v>0</v>
      </c>
      <c r="D24" s="42">
        <f t="shared" si="2"/>
        <v>0</v>
      </c>
      <c r="E24" s="38">
        <f t="shared" si="2"/>
        <v>3347.0674999999997</v>
      </c>
      <c r="F24" s="17"/>
      <c r="G24" s="18" t="s">
        <v>24</v>
      </c>
      <c r="H24" s="2"/>
    </row>
    <row r="25" spans="2:9" ht="22.5" customHeight="1" thickBot="1" x14ac:dyDescent="0.45">
      <c r="B25" s="64"/>
      <c r="C25" s="65"/>
      <c r="D25" s="65"/>
      <c r="E25" s="65"/>
      <c r="F25" s="17"/>
      <c r="G25" s="20">
        <f>IF(G19&gt;D7,D11,G19*E9)</f>
        <v>0</v>
      </c>
      <c r="H25" s="2"/>
    </row>
    <row r="26" spans="2:9" ht="15.75" customHeight="1" x14ac:dyDescent="0.4">
      <c r="B26" s="76" t="s">
        <v>26</v>
      </c>
      <c r="C26" s="70"/>
      <c r="D26" s="70"/>
      <c r="E26" s="67"/>
      <c r="F26" s="67"/>
      <c r="G26" s="77"/>
      <c r="H26" s="2"/>
    </row>
    <row r="27" spans="2:9" ht="27" customHeight="1" x14ac:dyDescent="0.4">
      <c r="B27" s="29" t="s">
        <v>27</v>
      </c>
      <c r="C27" s="30">
        <f>IF((SUM(C24:E24)-G23)&lt;0,0,(SUM(C24:E24)-G23))</f>
        <v>3347.0674999999997</v>
      </c>
      <c r="D27" s="22"/>
      <c r="E27" s="25" t="s">
        <v>28</v>
      </c>
      <c r="F27" s="25"/>
      <c r="G27" s="26">
        <f>IF(G17&gt;D6,E6-G25,G17*D9-G25)</f>
        <v>5265.05</v>
      </c>
      <c r="H27" s="2"/>
    </row>
    <row r="28" spans="2:9" ht="28.5" customHeight="1" thickBot="1" x14ac:dyDescent="0.45">
      <c r="B28" s="31" t="s">
        <v>29</v>
      </c>
      <c r="C28" s="32">
        <f>C27/12</f>
        <v>278.92229166666664</v>
      </c>
      <c r="D28" s="23"/>
      <c r="E28" s="27" t="s">
        <v>30</v>
      </c>
      <c r="F28" s="27"/>
      <c r="G28" s="28">
        <f>IF(G17&gt;D5,E5-G23,G17*D10-G23)</f>
        <v>12410.475</v>
      </c>
      <c r="H28" s="2"/>
    </row>
    <row r="29" spans="2:9" ht="15.75" customHeight="1" x14ac:dyDescent="0.4">
      <c r="B29" s="2"/>
      <c r="C29" s="2"/>
      <c r="D29" s="2"/>
      <c r="E29" s="2"/>
      <c r="F29" s="2"/>
      <c r="G29" s="2"/>
      <c r="H29" s="2"/>
    </row>
    <row r="30" spans="2:9" ht="15.75" customHeight="1" x14ac:dyDescent="0.4">
      <c r="B30" s="2"/>
      <c r="C30" s="2"/>
      <c r="D30" s="2"/>
      <c r="E30" s="2"/>
      <c r="F30" s="2"/>
      <c r="G30" s="2"/>
      <c r="H30" s="2"/>
    </row>
    <row r="31" spans="2:9" ht="15.75" customHeight="1" x14ac:dyDescent="0.4">
      <c r="B31" s="2"/>
      <c r="C31" s="2"/>
      <c r="D31" s="2"/>
      <c r="E31" s="2"/>
      <c r="F31" s="2"/>
      <c r="G31" s="2"/>
      <c r="H31" s="2"/>
    </row>
    <row r="32" spans="2:9" ht="15.75" customHeight="1" x14ac:dyDescent="0.4">
      <c r="B32" s="2"/>
      <c r="C32" s="2"/>
      <c r="D32" s="2"/>
      <c r="E32" s="2"/>
      <c r="F32" s="2"/>
      <c r="G32" s="2"/>
      <c r="H32" s="2"/>
    </row>
    <row r="33" spans="2:8" ht="15.75" customHeight="1" x14ac:dyDescent="0.4">
      <c r="B33" s="2"/>
      <c r="C33" s="2"/>
      <c r="D33" s="2"/>
      <c r="E33" s="2"/>
      <c r="F33" s="2"/>
      <c r="G33" s="2"/>
      <c r="H33" s="2"/>
    </row>
    <row r="34" spans="2:8" ht="15.75" customHeight="1" x14ac:dyDescent="0.4">
      <c r="B34" s="2"/>
      <c r="C34" s="2"/>
      <c r="D34" s="2"/>
      <c r="E34" s="2"/>
      <c r="F34" s="2"/>
      <c r="G34" s="2"/>
      <c r="H34" s="2"/>
    </row>
    <row r="35" spans="2:8" ht="15.75" customHeight="1" x14ac:dyDescent="0.4">
      <c r="B35" s="2"/>
      <c r="C35" s="2"/>
      <c r="D35" s="2"/>
      <c r="E35" s="2"/>
      <c r="F35" s="2"/>
      <c r="G35" s="2"/>
      <c r="H35" s="2"/>
    </row>
    <row r="36" spans="2:8" ht="15.75" customHeight="1" x14ac:dyDescent="0.4">
      <c r="B36" s="2"/>
      <c r="C36" s="2"/>
      <c r="D36" s="2"/>
      <c r="E36" s="2"/>
      <c r="F36" s="2"/>
      <c r="G36" s="2"/>
      <c r="H36" s="2"/>
    </row>
  </sheetData>
  <mergeCells count="4">
    <mergeCell ref="B17:F19"/>
    <mergeCell ref="B2:B5"/>
    <mergeCell ref="B26:G26"/>
    <mergeCell ref="F2:G10"/>
  </mergeCells>
  <hyperlinks>
    <hyperlink ref="B7" r:id="rId1" xr:uid="{2D2E01A0-B7FD-405A-AF55-EABCF35EB48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</dc:creator>
  <cp:lastModifiedBy>Yosi</cp:lastModifiedBy>
  <dcterms:created xsi:type="dcterms:W3CDTF">2024-12-18T21:40:11Z</dcterms:created>
  <dcterms:modified xsi:type="dcterms:W3CDTF">2024-12-30T12:59:20Z</dcterms:modified>
</cp:coreProperties>
</file>