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גבאי שלפמן\ניהול משרד\חומר מקצועי\"/>
    </mc:Choice>
  </mc:AlternateContent>
  <xr:revisionPtr revIDLastSave="0" documentId="13_ncr:1_{C3E4B27B-6207-41B3-9D89-152307A980DF}" xr6:coauthVersionLast="47" xr6:coauthVersionMax="47" xr10:uidLastSave="{00000000-0000-0000-0000-000000000000}"/>
  <workbookProtection workbookAlgorithmName="SHA-512" workbookHashValue="OaaPqWquruCzkTnvWzlgEoJ5aGEdkUyMLUPPSR7pR8iKaX8cEJ46tI9er4gCLTePNrDCGHDEQGg6iCWudcvzbQ==" workbookSaltValue="H30EDC+ogxxj8EhFNBzTrA==" workbookSpinCount="100000" lockStructure="1"/>
  <bookViews>
    <workbookView xWindow="-120" yWindow="-120" windowWidth="29040" windowHeight="15840" xr2:uid="{00000000-000D-0000-FFFF-FFFF00000000}"/>
  </bookViews>
  <sheets>
    <sheet name="הפקדות חובה" sheetId="3" r:id="rId1"/>
  </sheets>
  <definedNames>
    <definedName name="yosi" comment="כלל הטבלה ללא A24">'הפקדות חובה'!$A$18:$F$26,'הפקדות חובה'!$B$17:$F$17,'הפקדות חובה'!$A$1:$F$16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B17" i="3"/>
  <c r="C5" i="3"/>
  <c r="D5" i="3" s="1"/>
  <c r="E5" i="3" l="1"/>
  <c r="D17" i="3"/>
  <c r="D18" i="3" s="1"/>
  <c r="D4" i="3"/>
  <c r="C17" i="3" l="1"/>
  <c r="D19" i="3"/>
  <c r="E4" i="3"/>
  <c r="B19" i="3"/>
  <c r="C18" i="3" l="1"/>
  <c r="C19" i="3"/>
  <c r="D21" i="3"/>
  <c r="B18" i="3"/>
  <c r="B21" i="3" s="1"/>
  <c r="C21" i="3" l="1"/>
  <c r="B25" i="3"/>
  <c r="B26" i="3" s="1"/>
</calcChain>
</file>

<file path=xl/sharedStrings.xml><?xml version="1.0" encoding="utf-8"?>
<sst xmlns="http://schemas.openxmlformats.org/spreadsheetml/2006/main" count="28" uniqueCount="26">
  <si>
    <t xml:space="preserve"> </t>
  </si>
  <si>
    <t>החל מ 1 בינואר 2017, חלה חובה להפקיד לפנסיה לעצמאיים.</t>
  </si>
  <si>
    <t>הפנסיה תחול במדרגות, בהתאם לשכר הממוצע במשק באופן הבא:</t>
  </si>
  <si>
    <t>מדרגה 1</t>
  </si>
  <si>
    <t>חודשי</t>
  </si>
  <si>
    <t>שנתי</t>
  </si>
  <si>
    <t>נתוני עזר</t>
  </si>
  <si>
    <t>שכר ממוצע במשק</t>
  </si>
  <si>
    <t>מחצית שכר ממוצע</t>
  </si>
  <si>
    <t>מדרגה 2</t>
  </si>
  <si>
    <t>יתרה מעל המדרגות</t>
  </si>
  <si>
    <t>אופ' א- מעל התקרה</t>
  </si>
  <si>
    <t>אופ' ב- מתחת לתקרה</t>
  </si>
  <si>
    <t>מקסימום</t>
  </si>
  <si>
    <t>רווח שנתי חזוי:</t>
  </si>
  <si>
    <t>בשורה התחתונה, על פי התחזית רווח שלך, הפקדות לפנסיה (מינימום) הן:</t>
  </si>
  <si>
    <t>אופ' ב- בין המדרגות</t>
  </si>
  <si>
    <t>כניסה לאתר גבאי שלפמן ושות' רואי חשבון</t>
  </si>
  <si>
    <t xml:space="preserve">למידע נוסף מוזמנים להיכנס לאתר האינטרנט שלנו </t>
  </si>
  <si>
    <r>
      <t xml:space="preserve">סך הפקדה </t>
    </r>
    <r>
      <rPr>
        <b/>
        <u/>
        <sz val="12"/>
        <color theme="1"/>
        <rFont val="Heebo Light"/>
      </rPr>
      <t>שנתית</t>
    </r>
    <r>
      <rPr>
        <sz val="12"/>
        <color theme="1"/>
        <rFont val="Heebo Light"/>
      </rPr>
      <t xml:space="preserve"> חזויה</t>
    </r>
  </si>
  <si>
    <r>
      <t xml:space="preserve">סך הפקדה </t>
    </r>
    <r>
      <rPr>
        <b/>
        <u/>
        <sz val="12"/>
        <color theme="1"/>
        <rFont val="Heebo Light"/>
      </rPr>
      <t>חודשית</t>
    </r>
    <r>
      <rPr>
        <sz val="12"/>
        <color theme="1"/>
        <rFont val="Heebo Light"/>
      </rPr>
      <t xml:space="preserve"> חזויה</t>
    </r>
  </si>
  <si>
    <t xml:space="preserve">מ 0 ₪ עד 5,865 ₪ </t>
  </si>
  <si>
    <t xml:space="preserve">מ 5,866 ש"ח ועד 11,730 ₪ </t>
  </si>
  <si>
    <t>מ 0 עד 70,380 ₪</t>
  </si>
  <si>
    <t xml:space="preserve">מ 70,381 ₪ ועד 140,760 ₪ </t>
  </si>
  <si>
    <t>על מנת להבין מה סך ההפקדה המינימלית על פי חוק, עליך להזין את נתון הרווח השנתי החזוי במשבצת F20 הנמצאת כאן (הכוונה ליתרת הכנסות פחות הוצאות)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</si>
</sst>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10" x14ac:knownFonts="1">
    <font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u/>
      <sz val="11"/>
      <color theme="10"/>
      <name val="David"/>
      <family val="2"/>
      <charset val="177"/>
    </font>
    <font>
      <b/>
      <sz val="18"/>
      <color theme="1"/>
      <name val="Heebo Light"/>
    </font>
    <font>
      <b/>
      <u/>
      <sz val="18"/>
      <color theme="1"/>
      <name val="Heebo Light"/>
    </font>
    <font>
      <sz val="12"/>
      <color theme="1"/>
      <name val="Heebo Light"/>
    </font>
    <font>
      <b/>
      <sz val="12"/>
      <color theme="1"/>
      <name val="Heebo Light"/>
    </font>
    <font>
      <b/>
      <u/>
      <sz val="12"/>
      <color theme="1"/>
      <name val="Heebo Light"/>
    </font>
    <font>
      <u/>
      <sz val="16"/>
      <color theme="10"/>
      <name val="Heebo Light"/>
    </font>
    <font>
      <sz val="22"/>
      <color theme="1"/>
      <name val="Heebo Light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6" fillId="3" borderId="7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2" borderId="0" xfId="0" applyFont="1" applyFill="1"/>
    <xf numFmtId="0" fontId="5" fillId="3" borderId="0" xfId="0" applyFont="1" applyFill="1"/>
    <xf numFmtId="0" fontId="5" fillId="3" borderId="10" xfId="0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164" fontId="5" fillId="3" borderId="11" xfId="1" applyNumberFormat="1" applyFont="1" applyFill="1" applyBorder="1"/>
    <xf numFmtId="164" fontId="5" fillId="3" borderId="12" xfId="1" applyNumberFormat="1" applyFont="1" applyFill="1" applyBorder="1"/>
    <xf numFmtId="0" fontId="6" fillId="3" borderId="9" xfId="0" applyFont="1" applyFill="1" applyBorder="1"/>
    <xf numFmtId="164" fontId="5" fillId="2" borderId="0" xfId="1" applyNumberFormat="1" applyFont="1" applyFill="1"/>
    <xf numFmtId="0" fontId="5" fillId="3" borderId="13" xfId="0" applyFont="1" applyFill="1" applyBorder="1"/>
    <xf numFmtId="10" fontId="5" fillId="3" borderId="13" xfId="2" applyNumberFormat="1" applyFont="1" applyFill="1" applyBorder="1"/>
    <xf numFmtId="10" fontId="5" fillId="3" borderId="11" xfId="2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44" fontId="5" fillId="3" borderId="0" xfId="0" applyNumberFormat="1" applyFont="1" applyFill="1"/>
    <xf numFmtId="0" fontId="7" fillId="3" borderId="13" xfId="0" applyFont="1" applyFill="1" applyBorder="1"/>
    <xf numFmtId="0" fontId="5" fillId="3" borderId="18" xfId="0" applyFont="1" applyFill="1" applyBorder="1"/>
    <xf numFmtId="164" fontId="5" fillId="3" borderId="15" xfId="1" applyNumberFormat="1" applyFont="1" applyFill="1" applyBorder="1"/>
    <xf numFmtId="164" fontId="5" fillId="3" borderId="19" xfId="1" applyNumberFormat="1" applyFont="1" applyFill="1" applyBorder="1"/>
    <xf numFmtId="0" fontId="5" fillId="3" borderId="9" xfId="0" applyFont="1" applyFill="1" applyBorder="1"/>
    <xf numFmtId="164" fontId="5" fillId="3" borderId="20" xfId="0" applyNumberFormat="1" applyFont="1" applyFill="1" applyBorder="1" applyAlignment="1">
      <alignment horizontal="center" vertical="center"/>
    </xf>
    <xf numFmtId="0" fontId="5" fillId="3" borderId="14" xfId="0" applyFont="1" applyFill="1" applyBorder="1"/>
    <xf numFmtId="164" fontId="5" fillId="3" borderId="15" xfId="0" applyNumberFormat="1" applyFont="1" applyFill="1" applyBorder="1" applyAlignment="1">
      <alignment horizontal="center" vertical="center"/>
    </xf>
    <xf numFmtId="0" fontId="5" fillId="3" borderId="6" xfId="0" applyFont="1" applyFill="1" applyBorder="1"/>
    <xf numFmtId="0" fontId="8" fillId="3" borderId="0" xfId="3" applyFont="1" applyFill="1" applyBorder="1" applyAlignment="1"/>
    <xf numFmtId="0" fontId="5" fillId="3" borderId="21" xfId="0" applyFont="1" applyFill="1" applyBorder="1"/>
    <xf numFmtId="0" fontId="5" fillId="3" borderId="22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164" fontId="9" fillId="5" borderId="13" xfId="1" applyNumberFormat="1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Percent" xfId="2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12</xdr:row>
      <xdr:rowOff>180975</xdr:rowOff>
    </xdr:from>
    <xdr:to>
      <xdr:col>5</xdr:col>
      <xdr:colOff>85725</xdr:colOff>
      <xdr:row>12</xdr:row>
      <xdr:rowOff>333375</xdr:rowOff>
    </xdr:to>
    <xdr:cxnSp macro="">
      <xdr:nvCxnSpPr>
        <xdr:cNvPr id="5" name="מחבר חץ ישר 4">
          <a:extLst>
            <a:ext uri="{FF2B5EF4-FFF2-40B4-BE49-F238E27FC236}">
              <a16:creationId xmlns:a16="http://schemas.microsoft.com/office/drawing/2014/main" id="{6989D968-CCC5-4361-805E-DB55F4241444}"/>
            </a:ext>
          </a:extLst>
        </xdr:cNvPr>
        <xdr:cNvCxnSpPr/>
      </xdr:nvCxnSpPr>
      <xdr:spPr>
        <a:xfrm flipH="1" flipV="1">
          <a:off x="9986152875" y="3162300"/>
          <a:ext cx="495300" cy="1524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38101</xdr:colOff>
      <xdr:row>0</xdr:row>
      <xdr:rowOff>47626</xdr:rowOff>
    </xdr:from>
    <xdr:to>
      <xdr:col>0</xdr:col>
      <xdr:colOff>2759784</xdr:colOff>
      <xdr:row>3</xdr:row>
      <xdr:rowOff>180975</xdr:rowOff>
    </xdr:to>
    <xdr:pic>
      <xdr:nvPicPr>
        <xdr:cNvPr id="9" name="תמונה 8">
          <a:extLst>
            <a:ext uri="{FF2B5EF4-FFF2-40B4-BE49-F238E27FC236}">
              <a16:creationId xmlns:a16="http://schemas.microsoft.com/office/drawing/2014/main" id="{9DB8144F-EE0E-8EA7-43A8-501066936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623066" y="47626"/>
          <a:ext cx="2721683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pa-gs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rightToLeft="1" tabSelected="1" workbookViewId="0">
      <selection activeCell="C12" sqref="C12"/>
    </sheetView>
  </sheetViews>
  <sheetFormatPr defaultRowHeight="19.5" x14ac:dyDescent="0.45"/>
  <cols>
    <col min="1" max="1" width="42.5703125" style="4" customWidth="1"/>
    <col min="2" max="2" width="37.5703125" style="4" bestFit="1" customWidth="1"/>
    <col min="3" max="3" width="36" style="4" customWidth="1"/>
    <col min="4" max="4" width="32.5703125" style="4" customWidth="1"/>
    <col min="5" max="5" width="18.42578125" style="4" customWidth="1"/>
    <col min="6" max="6" width="26" style="4" customWidth="1"/>
    <col min="7" max="7" width="13.140625" style="4" bestFit="1" customWidth="1"/>
    <col min="8" max="8" width="12.5703125" style="4" customWidth="1"/>
    <col min="9" max="9" width="13.140625" style="4" customWidth="1"/>
    <col min="10" max="16384" width="9.140625" style="4"/>
  </cols>
  <sheetData>
    <row r="1" spans="1:7" x14ac:dyDescent="0.45">
      <c r="A1" s="32"/>
      <c r="B1" s="2"/>
      <c r="C1" s="1" t="s">
        <v>18</v>
      </c>
      <c r="D1" s="2"/>
      <c r="E1" s="2"/>
      <c r="F1" s="3"/>
    </row>
    <row r="2" spans="1:7" ht="24.75" x14ac:dyDescent="0.55000000000000004">
      <c r="A2" s="28"/>
      <c r="B2" s="5"/>
      <c r="C2" s="33" t="s">
        <v>17</v>
      </c>
      <c r="D2" s="5"/>
      <c r="E2" s="5" t="s">
        <v>0</v>
      </c>
      <c r="F2" s="6"/>
    </row>
    <row r="3" spans="1:7" x14ac:dyDescent="0.45">
      <c r="A3" s="28"/>
      <c r="B3" s="8" t="s">
        <v>6</v>
      </c>
      <c r="C3" s="9" t="s">
        <v>4</v>
      </c>
      <c r="D3" s="9" t="s">
        <v>5</v>
      </c>
      <c r="E3" s="10" t="s">
        <v>13</v>
      </c>
      <c r="F3" s="6"/>
    </row>
    <row r="4" spans="1:7" x14ac:dyDescent="0.45">
      <c r="A4" s="7"/>
      <c r="B4" s="9" t="s">
        <v>7</v>
      </c>
      <c r="C4" s="11">
        <v>11730</v>
      </c>
      <c r="D4" s="11">
        <f>C4*12</f>
        <v>140760</v>
      </c>
      <c r="E4" s="12">
        <f>(D4-D5)*D11</f>
        <v>8832.69</v>
      </c>
      <c r="F4" s="6"/>
    </row>
    <row r="5" spans="1:7" x14ac:dyDescent="0.45">
      <c r="A5" s="7"/>
      <c r="B5" s="9" t="s">
        <v>8</v>
      </c>
      <c r="C5" s="11">
        <f>C4/2</f>
        <v>5865</v>
      </c>
      <c r="D5" s="11">
        <f>C5*12</f>
        <v>70380</v>
      </c>
      <c r="E5" s="12">
        <f>D5*C11</f>
        <v>3131.91</v>
      </c>
      <c r="F5" s="6"/>
    </row>
    <row r="6" spans="1:7" x14ac:dyDescent="0.45">
      <c r="A6" s="7"/>
      <c r="B6" s="9"/>
      <c r="C6" s="11"/>
      <c r="D6" s="11"/>
      <c r="E6" s="12">
        <f>SUM(E4:E5)</f>
        <v>11964.6</v>
      </c>
      <c r="F6" s="6"/>
    </row>
    <row r="7" spans="1:7" x14ac:dyDescent="0.45">
      <c r="A7" s="13" t="s">
        <v>1</v>
      </c>
      <c r="B7" s="5"/>
      <c r="C7" s="5"/>
      <c r="D7" s="5"/>
      <c r="E7" s="5"/>
      <c r="F7" s="6"/>
    </row>
    <row r="8" spans="1:7" x14ac:dyDescent="0.45">
      <c r="A8" s="13" t="s">
        <v>2</v>
      </c>
      <c r="B8" s="5"/>
      <c r="C8" s="5"/>
      <c r="D8" s="5"/>
      <c r="E8" s="5"/>
      <c r="F8" s="6"/>
      <c r="G8" s="14"/>
    </row>
    <row r="9" spans="1:7" x14ac:dyDescent="0.45">
      <c r="A9" s="39" t="s">
        <v>4</v>
      </c>
      <c r="B9" s="40"/>
      <c r="C9" s="40" t="s">
        <v>5</v>
      </c>
      <c r="D9" s="40"/>
      <c r="E9" s="5"/>
      <c r="F9" s="6"/>
    </row>
    <row r="10" spans="1:7" x14ac:dyDescent="0.45">
      <c r="A10" s="15" t="s">
        <v>21</v>
      </c>
      <c r="B10" s="9" t="s">
        <v>22</v>
      </c>
      <c r="C10" s="9" t="s">
        <v>23</v>
      </c>
      <c r="D10" s="9" t="s">
        <v>24</v>
      </c>
      <c r="E10" s="5"/>
      <c r="F10" s="6"/>
    </row>
    <row r="11" spans="1:7" ht="20.25" thickBot="1" x14ac:dyDescent="0.5">
      <c r="A11" s="16">
        <v>4.4499999999999998E-2</v>
      </c>
      <c r="B11" s="17">
        <v>0.1255</v>
      </c>
      <c r="C11" s="17">
        <v>4.4499999999999998E-2</v>
      </c>
      <c r="D11" s="17">
        <v>0.1255</v>
      </c>
      <c r="E11" s="5"/>
      <c r="F11" s="6"/>
    </row>
    <row r="12" spans="1:7" ht="20.25" thickBot="1" x14ac:dyDescent="0.5">
      <c r="A12" s="18"/>
      <c r="B12" s="19"/>
      <c r="C12" s="19"/>
      <c r="D12" s="19"/>
      <c r="E12" s="5"/>
      <c r="F12" s="20" t="s">
        <v>14</v>
      </c>
    </row>
    <row r="13" spans="1:7" ht="33" x14ac:dyDescent="0.7">
      <c r="A13" s="41" t="s">
        <v>25</v>
      </c>
      <c r="B13" s="42"/>
      <c r="C13" s="42"/>
      <c r="D13" s="42"/>
      <c r="E13" s="43"/>
      <c r="F13" s="38">
        <v>60000</v>
      </c>
    </row>
    <row r="14" spans="1:7" x14ac:dyDescent="0.45">
      <c r="A14" s="44"/>
      <c r="B14" s="45"/>
      <c r="C14" s="45"/>
      <c r="D14" s="45"/>
      <c r="E14" s="46"/>
      <c r="F14" s="6"/>
    </row>
    <row r="15" spans="1:7" ht="36" customHeight="1" thickBot="1" x14ac:dyDescent="0.5">
      <c r="A15" s="44"/>
      <c r="B15" s="45"/>
      <c r="C15" s="45"/>
      <c r="D15" s="47"/>
      <c r="E15" s="48"/>
      <c r="F15" s="6"/>
    </row>
    <row r="16" spans="1:7" ht="36.75" customHeight="1" thickBot="1" x14ac:dyDescent="0.5">
      <c r="A16" s="20"/>
      <c r="B16" s="21" t="s">
        <v>11</v>
      </c>
      <c r="C16" s="22" t="s">
        <v>16</v>
      </c>
      <c r="D16" s="22" t="s">
        <v>12</v>
      </c>
      <c r="E16" s="5"/>
      <c r="F16" s="6"/>
    </row>
    <row r="17" spans="1:6" x14ac:dyDescent="0.45">
      <c r="A17" s="20"/>
      <c r="B17" s="11">
        <f>IF(F13&gt;D4,D4,0)</f>
        <v>0</v>
      </c>
      <c r="C17" s="12">
        <f>IF(AND(F13&lt;D4,F13&gt;D5),F13,0)</f>
        <v>0</v>
      </c>
      <c r="D17" s="12">
        <f>IF(F13&gt;D5,0,F13)</f>
        <v>60000</v>
      </c>
      <c r="E17" s="23"/>
      <c r="F17" s="6"/>
    </row>
    <row r="18" spans="1:6" x14ac:dyDescent="0.45">
      <c r="A18" s="24" t="s">
        <v>3</v>
      </c>
      <c r="B18" s="11">
        <f>IF(B17&gt;D5,D5*A11,B17*A11)</f>
        <v>0</v>
      </c>
      <c r="C18" s="12">
        <f>IF(C17&gt;D5,D5*A11,C17*A11)</f>
        <v>0</v>
      </c>
      <c r="D18" s="12">
        <f>IF(D17&gt;DE5,D17*A11,D17*B11)</f>
        <v>2670</v>
      </c>
      <c r="E18" s="5"/>
      <c r="F18" s="6"/>
    </row>
    <row r="19" spans="1:6" x14ac:dyDescent="0.45">
      <c r="A19" s="24" t="s">
        <v>9</v>
      </c>
      <c r="B19" s="11">
        <f>IF(B17&gt;0,(B17-D5)*B11,0)</f>
        <v>0</v>
      </c>
      <c r="C19" s="12">
        <f>IF(C17&gt;0,(C17-D5)*D11,0)</f>
        <v>0</v>
      </c>
      <c r="D19" s="12">
        <f>IF(D17&gt;0,(D17-E5)*E11,0)</f>
        <v>0</v>
      </c>
      <c r="E19" s="5"/>
      <c r="F19" s="6"/>
    </row>
    <row r="20" spans="1:6" x14ac:dyDescent="0.45">
      <c r="A20" s="24" t="s">
        <v>10</v>
      </c>
      <c r="B20" s="11">
        <v>0</v>
      </c>
      <c r="C20" s="12">
        <v>0</v>
      </c>
      <c r="D20" s="12">
        <v>0</v>
      </c>
      <c r="E20" s="5"/>
      <c r="F20" s="6"/>
    </row>
    <row r="21" spans="1:6" ht="20.25" thickBot="1" x14ac:dyDescent="0.5">
      <c r="A21" s="25"/>
      <c r="B21" s="26">
        <f>SUM(B18:B20)</f>
        <v>0</v>
      </c>
      <c r="C21" s="27">
        <f>SUM(C18:C20)</f>
        <v>0</v>
      </c>
      <c r="D21" s="27">
        <f>SUM(D18:D20)</f>
        <v>2670</v>
      </c>
      <c r="E21" s="5"/>
      <c r="F21" s="6"/>
    </row>
    <row r="22" spans="1:6" ht="27.75" customHeight="1" x14ac:dyDescent="0.45">
      <c r="A22" s="49" t="s">
        <v>15</v>
      </c>
      <c r="B22" s="50"/>
      <c r="C22" s="51"/>
      <c r="D22" s="5"/>
      <c r="E22" s="5"/>
      <c r="F22" s="6"/>
    </row>
    <row r="23" spans="1:6" x14ac:dyDescent="0.45">
      <c r="A23" s="52"/>
      <c r="B23" s="53"/>
      <c r="C23" s="54"/>
      <c r="D23" s="5"/>
      <c r="E23" s="5"/>
      <c r="F23" s="6"/>
    </row>
    <row r="24" spans="1:6" ht="20.25" thickBot="1" x14ac:dyDescent="0.5">
      <c r="A24" s="55"/>
      <c r="B24" s="56"/>
      <c r="C24" s="57"/>
      <c r="D24" s="5"/>
      <c r="E24" s="5"/>
      <c r="F24" s="6"/>
    </row>
    <row r="25" spans="1:6" x14ac:dyDescent="0.45">
      <c r="A25" s="28" t="s">
        <v>19</v>
      </c>
      <c r="B25" s="29">
        <f>SUM(B21:D21)</f>
        <v>2670</v>
      </c>
      <c r="C25" s="34"/>
      <c r="D25" s="5"/>
      <c r="E25" s="5"/>
      <c r="F25" s="6"/>
    </row>
    <row r="26" spans="1:6" ht="20.25" thickBot="1" x14ac:dyDescent="0.5">
      <c r="A26" s="30" t="s">
        <v>20</v>
      </c>
      <c r="B26" s="31">
        <f>B25/12</f>
        <v>222.5</v>
      </c>
      <c r="C26" s="35"/>
      <c r="D26" s="36"/>
      <c r="E26" s="36"/>
      <c r="F26" s="37"/>
    </row>
  </sheetData>
  <sheetProtection algorithmName="SHA-512" hashValue="fgosdDngQTvq1s4MXKMuRf8+ZbxZ8XjSMucL02tw5sr/2JaXbzm52WgOGRobET7txBFWbCX3notXmFUOdznPjQ==" saltValue="X9JIZKn+caWVnew422vlqg==" spinCount="100000" sheet="1" objects="1" scenarios="1" formatCells="0" formatColumns="0" formatRows="0" insertColumns="0" insertRows="0"/>
  <protectedRanges>
    <protectedRange sqref="F13" name="טווח2"/>
    <protectedRange algorithmName="SHA-512" hashValue="aNE4kPql2eGzNXj8nF0ehzwrael2nBE6cnI262BRzhmcmSwnurdsL0yPCQ6j9GAX8ISPqzvoZZaJ2gb23u72Qw==" saltValue="Na1RZasAGwb8RvaPwZsBrw==" spinCount="100000" sqref="A1:E26" name="חלק א"/>
  </protectedRanges>
  <mergeCells count="4">
    <mergeCell ref="A9:B9"/>
    <mergeCell ref="C9:D9"/>
    <mergeCell ref="A13:E15"/>
    <mergeCell ref="A22:C24"/>
  </mergeCells>
  <hyperlinks>
    <hyperlink ref="C2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הפקדות חובה</vt:lpstr>
      <vt:lpstr>yosi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Yossi Gabay</dc:creator>
  <cp:lastModifiedBy>Yosi</cp:lastModifiedBy>
  <dcterms:created xsi:type="dcterms:W3CDTF">2013-11-18T15:42:02Z</dcterms:created>
  <dcterms:modified xsi:type="dcterms:W3CDTF">2023-02-08T16:28:08Z</dcterms:modified>
</cp:coreProperties>
</file>